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\Downloads\"/>
    </mc:Choice>
  </mc:AlternateContent>
  <xr:revisionPtr revIDLastSave="0" documentId="13_ncr:1_{06474EC1-73A8-4C74-90FC-6C0931A7FE0D}" xr6:coauthVersionLast="47" xr6:coauthVersionMax="47" xr10:uidLastSave="{00000000-0000-0000-0000-000000000000}"/>
  <bookViews>
    <workbookView xWindow="-108" yWindow="-108" windowWidth="23256" windowHeight="12456" xr2:uid="{D1C35341-8642-4CC5-AB55-FDA7BA71E22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K4" i="1"/>
  <c r="I4" i="1"/>
  <c r="K6" i="1"/>
  <c r="J6" i="1"/>
  <c r="I6" i="1"/>
  <c r="K5" i="1"/>
  <c r="I5" i="1"/>
  <c r="M5" i="1" l="1"/>
  <c r="O5" i="1" s="1"/>
  <c r="M6" i="1" l="1"/>
  <c r="O6" i="1" s="1"/>
  <c r="L4" i="1" l="1"/>
  <c r="L5" i="1" l="1"/>
  <c r="H6" i="1"/>
  <c r="M4" i="1"/>
  <c r="O4" i="1" s="1"/>
  <c r="L6" i="1" l="1"/>
</calcChain>
</file>

<file path=xl/sharedStrings.xml><?xml version="1.0" encoding="utf-8"?>
<sst xmlns="http://schemas.openxmlformats.org/spreadsheetml/2006/main" count="37" uniqueCount="37">
  <si>
    <t>Ano</t>
  </si>
  <si>
    <t>Objeto do convênio/repasse</t>
  </si>
  <si>
    <t>CNPJ do convenente</t>
  </si>
  <si>
    <t>Nome do Convenente</t>
  </si>
  <si>
    <t xml:space="preserve">Início da vigência </t>
  </si>
  <si>
    <t>Fim da vigência</t>
  </si>
  <si>
    <t>18.715.383/0001-40</t>
  </si>
  <si>
    <t>PREFEITURA MUNICIPAL DE BELO HORIZONTE</t>
  </si>
  <si>
    <t>119/2021</t>
  </si>
  <si>
    <t>293/2021</t>
  </si>
  <si>
    <t>213/2021</t>
  </si>
  <si>
    <t>ESTABELECIMENTO DE PROCEDIMENTO ESPECÍFICO VISANDO A QUE O TRIBUNAL, MEDIANTE APORTE FINANCEIRO PRÉVIO DO MUNICÍPIO, EMITA SISTEMATICAMENTE MANDADOS JUDICIAIS DE INTERESSE DESTE, REALIZANDO, EM RELAÇÃO AOS MANDADOS EFETIVAMENTE CUMPRIDOS, O DEVIDO PAGAMENTO DAS VERBAS INDENIZATÓRIAS DE TRANSPORTE AOS OFICIAIS DE JUSTIÇA.</t>
  </si>
  <si>
    <t>18.715.508/0001-31</t>
  </si>
  <si>
    <t>ESTABELECIMENTO DE PROCEDIMENTO ESPECÍFICO VISANDO A QUE O TRIBUNAL, MEDIANTE APORTE FINANCEIRO PRÉVIO DO IEF, EMITA SISTEMATICAMENTE MANDADOS JUDICIAIS DE INTERESSE DESTE, REALIZANDO, EM RELAÇÃO AOS MANDADOS EFETIVAMENTE CUMPRIDOS, O DEVIDO PAGAMENTO DAS VERBAS INDENIZATÓRIAS DE TRANSPORTE AOS OFICIAIS DE JUSTIÇA</t>
  </si>
  <si>
    <t>18.746.164/0001-28</t>
  </si>
  <si>
    <t>IEF - INSTITUTO ESTADUAL DE FLORESTAS</t>
  </si>
  <si>
    <t>ESTABELECIMENTO DE PROCEDIMENTO ESPECÍFICO VISANDO A QUE O TRIBUNAL, MEDIANTE APORTE FINANCEIRO PRÉVIO DO MUNICÍPIO, EMITA SISTEMATICAMENTE MANDADOS JUDICIAIS DE INTERESSE DESTE, REALIZANDO, EM RELAÇÃO AOS MANDADOS EFETIVAMENTE CUMPRIDOS, O DEVIDO PAGAMENTO DAS VERBAS INDENIZATÓRIAS DE TRANSPORTE AOS OFICIAIS DE JUSTIÇA</t>
  </si>
  <si>
    <t>MUNICÍPIO DE CONTAGEM</t>
  </si>
  <si>
    <t xml:space="preserve"> Número/Ano</t>
  </si>
  <si>
    <t>https://sei.tjmg.jus.br/sei/documento_consulta_externa.php?id_acesso_externo=293456&amp;id_documento=5770842&amp;infra_hash=2d3fcb096171e7a38626a32ce24f88c3</t>
  </si>
  <si>
    <t>https://sei.tjmg.jus.br/sei/documento_consulta_externa.php?id_acesso_externo=652764&amp;id_documento=6546398&amp;infra_hash=9837349b3c22a1e112dd904cec35fa01</t>
  </si>
  <si>
    <t>https://sei.tjmg.jus.br/sei/documento_consulta_externa.php?id_acesso_externo=581882&amp;id_documento=7530645&amp;infra_hash=d0f0cba02b90857e3ee341262908409c</t>
  </si>
  <si>
    <t>Inteiro teor do instrumento de convênio/termo ou ajuste. Pelo link de cada termo firmado ou, por consulta na página de convênios: https://www8.tjmg.jus.br/transparencia/relatorios/convenios.jsf</t>
  </si>
  <si>
    <t>Valor Termo Aditivo</t>
  </si>
  <si>
    <t>Nº do convênio no Siafi / CONTA CORRENTE</t>
  </si>
  <si>
    <t>3700 / CC 100718-1</t>
  </si>
  <si>
    <t>3696 / CC 100716-5</t>
  </si>
  <si>
    <t xml:space="preserve">Valor total do convênio </t>
  </si>
  <si>
    <t>CMUTV IEF - ÓRGÃO ESTADUAL / CC 100714-9</t>
  </si>
  <si>
    <t>Valores a Receber</t>
  </si>
  <si>
    <t>Saldo do Convênio</t>
  </si>
  <si>
    <t>Valores Recebidos dos Convenentes</t>
  </si>
  <si>
    <t>Valores Pagos</t>
  </si>
  <si>
    <t>Listagem de Convênios em que houve recebimento de recursos pelo TJMG. Fonte: Sistema de Convênios. Atualização em 10/08/2026.</t>
  </si>
  <si>
    <t>Rendimentos sobre aplicações no período</t>
  </si>
  <si>
    <t xml:space="preserve">Rendimento </t>
  </si>
  <si>
    <t xml:space="preserve">Saldo Conta Bancária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</si>
</sst>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"/>
    <numFmt numFmtId="165" formatCode="&quot;R$ &quot;#,##0.00"/>
    <numFmt numFmtId="166" formatCode="&quot;R$&quot;#,##0.00"/>
    <numFmt numFmtId="167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167" fontId="3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4" fontId="5" fillId="0" borderId="0" xfId="0" applyNumberFormat="1" applyFont="1"/>
    <xf numFmtId="166" fontId="5" fillId="0" borderId="0" xfId="0" applyNumberFormat="1" applyFont="1"/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7" fillId="0" borderId="1" xfId="2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4">
    <cellStyle name="Hiperlink" xfId="1" builtinId="8"/>
    <cellStyle name="Normal" xfId="0" builtinId="0"/>
    <cellStyle name="Normal 2" xfId="2" xr:uid="{00000000-0005-0000-0000-000031000000}"/>
    <cellStyle name="Separador de milhares 2" xfId="3" xr:uid="{42ADCCAD-1676-4784-B5CB-08E3058B5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tjmg.jus.br/sei/documento_consulta_externa.php?id_acesso_externo=581882&amp;id_documento=7530645&amp;infra_hash=d0f0cba02b90857e3ee341262908409c" TargetMode="External"/><Relationship Id="rId2" Type="http://schemas.openxmlformats.org/officeDocument/2006/relationships/hyperlink" Target="https://sei.tjmg.jus.br/sei/documento_consulta_externa.php?id_acesso_externo=652764&amp;id_documento=6546398&amp;infra_hash=9837349b3c22a1e112dd904cec35fa01" TargetMode="External"/><Relationship Id="rId1" Type="http://schemas.openxmlformats.org/officeDocument/2006/relationships/hyperlink" Target="https://sei.tjmg.jus.br/sei/documento_consulta_externa.php?id_acesso_externo=293456&amp;id_documento=5770842&amp;infra_hash=2d3fcb096171e7a38626a32ce24f88c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4C0F-D066-415A-B7C9-8A5D592FDB76}">
  <dimension ref="A2:R27"/>
  <sheetViews>
    <sheetView tabSelected="1" topLeftCell="H1" zoomScaleNormal="100" workbookViewId="0">
      <selection activeCell="N15" sqref="N15"/>
    </sheetView>
  </sheetViews>
  <sheetFormatPr defaultColWidth="45.109375" defaultRowHeight="13.2" x14ac:dyDescent="0.25"/>
  <cols>
    <col min="1" max="1" width="25.33203125" style="2" customWidth="1"/>
    <col min="2" max="2" width="15.33203125" style="2" customWidth="1"/>
    <col min="3" max="3" width="6.109375" style="1" customWidth="1"/>
    <col min="4" max="4" width="69" style="2" customWidth="1"/>
    <col min="5" max="5" width="20" style="2" customWidth="1"/>
    <col min="6" max="6" width="40.109375" style="23" customWidth="1"/>
    <col min="7" max="7" width="17.109375" style="24" customWidth="1"/>
    <col min="8" max="8" width="16.5546875" style="24" customWidth="1"/>
    <col min="9" max="9" width="14.88671875" style="24" customWidth="1"/>
    <col min="10" max="10" width="19" style="24" customWidth="1"/>
    <col min="11" max="11" width="17.33203125" style="24" customWidth="1"/>
    <col min="12" max="12" width="17.88671875" style="24" customWidth="1"/>
    <col min="13" max="13" width="13" style="24" bestFit="1" customWidth="1"/>
    <col min="14" max="14" width="13" style="24" customWidth="1"/>
    <col min="15" max="15" width="14.6640625" style="24" customWidth="1"/>
    <col min="16" max="16" width="12.6640625" style="6" customWidth="1"/>
    <col min="17" max="17" width="12" style="6" customWidth="1"/>
    <col min="18" max="18" width="58.88671875" style="7" bestFit="1" customWidth="1"/>
    <col min="19" max="19" width="11.44140625" style="2" customWidth="1"/>
    <col min="20" max="20" width="11" style="2" customWidth="1"/>
    <col min="21" max="16384" width="45.109375" style="2"/>
  </cols>
  <sheetData>
    <row r="2" spans="1:18" x14ac:dyDescent="0.25">
      <c r="B2" s="3" t="s">
        <v>33</v>
      </c>
      <c r="C2" s="3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8" s="14" customFormat="1" ht="52.8" x14ac:dyDescent="0.3">
      <c r="A3" s="8" t="s">
        <v>24</v>
      </c>
      <c r="B3" s="9" t="s">
        <v>18</v>
      </c>
      <c r="C3" s="10" t="s">
        <v>0</v>
      </c>
      <c r="D3" s="9" t="s">
        <v>1</v>
      </c>
      <c r="E3" s="9" t="s">
        <v>2</v>
      </c>
      <c r="F3" s="8" t="s">
        <v>3</v>
      </c>
      <c r="G3" s="11" t="s">
        <v>27</v>
      </c>
      <c r="H3" s="12" t="s">
        <v>23</v>
      </c>
      <c r="I3" s="8" t="s">
        <v>34</v>
      </c>
      <c r="J3" s="8" t="s">
        <v>31</v>
      </c>
      <c r="K3" s="13" t="s">
        <v>32</v>
      </c>
      <c r="L3" s="13" t="s">
        <v>29</v>
      </c>
      <c r="M3" s="12" t="s">
        <v>30</v>
      </c>
      <c r="N3" s="12" t="s">
        <v>35</v>
      </c>
      <c r="O3" s="12" t="s">
        <v>36</v>
      </c>
      <c r="P3" s="8" t="s">
        <v>4</v>
      </c>
      <c r="Q3" s="8" t="s">
        <v>5</v>
      </c>
      <c r="R3" s="8" t="s">
        <v>22</v>
      </c>
    </row>
    <row r="4" spans="1:18" ht="82.5" customHeight="1" x14ac:dyDescent="0.25">
      <c r="A4" s="15" t="s">
        <v>25</v>
      </c>
      <c r="B4" s="15" t="s">
        <v>9</v>
      </c>
      <c r="C4" s="16">
        <v>2021</v>
      </c>
      <c r="D4" s="32" t="s">
        <v>11</v>
      </c>
      <c r="E4" s="15" t="s">
        <v>12</v>
      </c>
      <c r="F4" s="31" t="s">
        <v>17</v>
      </c>
      <c r="G4" s="17">
        <v>600000</v>
      </c>
      <c r="H4" s="18">
        <v>370000</v>
      </c>
      <c r="I4" s="18">
        <f>680.01+15924.74+641.05+756.78</f>
        <v>18002.579999999998</v>
      </c>
      <c r="J4" s="18">
        <f>10000+2250+120000+140000+220000+240000+120000+20000+20000</f>
        <v>892250</v>
      </c>
      <c r="K4" s="19">
        <f>808655.85+12604.62+17221.44</f>
        <v>838481.90999999992</v>
      </c>
      <c r="L4" s="19">
        <f>G4+H4-J4</f>
        <v>77750</v>
      </c>
      <c r="M4" s="27">
        <f>J4+I4-K4</f>
        <v>71770.670000000042</v>
      </c>
      <c r="N4" s="27">
        <v>212.77</v>
      </c>
      <c r="O4" s="27">
        <f>M4+N4</f>
        <v>71983.440000000046</v>
      </c>
      <c r="P4" s="28">
        <v>44532</v>
      </c>
      <c r="Q4" s="28">
        <v>46357</v>
      </c>
      <c r="R4" s="20" t="s">
        <v>21</v>
      </c>
    </row>
    <row r="5" spans="1:18" ht="82.5" customHeight="1" x14ac:dyDescent="0.25">
      <c r="A5" s="25" t="s">
        <v>28</v>
      </c>
      <c r="B5" s="15" t="s">
        <v>10</v>
      </c>
      <c r="C5" s="26">
        <v>2021</v>
      </c>
      <c r="D5" s="32" t="s">
        <v>13</v>
      </c>
      <c r="E5" s="15" t="s">
        <v>14</v>
      </c>
      <c r="F5" s="31" t="s">
        <v>15</v>
      </c>
      <c r="G5" s="18">
        <v>600000</v>
      </c>
      <c r="H5" s="18">
        <v>0</v>
      </c>
      <c r="I5" s="18">
        <f>12911.77+494.1+479.24</f>
        <v>13885.11</v>
      </c>
      <c r="J5" s="18">
        <v>530000</v>
      </c>
      <c r="K5" s="19">
        <f>404157.12+95157.49+4558.78+4116.68</f>
        <v>507990.07</v>
      </c>
      <c r="L5" s="19">
        <f>G5+H5-J5</f>
        <v>70000</v>
      </c>
      <c r="M5" s="27">
        <f>J5+I5-K5</f>
        <v>35895.039999999979</v>
      </c>
      <c r="N5" s="27">
        <v>120.54</v>
      </c>
      <c r="O5" s="27">
        <f>M5+N5</f>
        <v>36015.57999999998</v>
      </c>
      <c r="P5" s="28">
        <v>44406</v>
      </c>
      <c r="Q5" s="29">
        <v>46237</v>
      </c>
      <c r="R5" s="30" t="s">
        <v>20</v>
      </c>
    </row>
    <row r="6" spans="1:18" ht="82.5" customHeight="1" x14ac:dyDescent="0.25">
      <c r="A6" s="15" t="s">
        <v>26</v>
      </c>
      <c r="B6" s="15" t="s">
        <v>8</v>
      </c>
      <c r="C6" s="16">
        <v>2021</v>
      </c>
      <c r="D6" s="32" t="s">
        <v>16</v>
      </c>
      <c r="E6" s="15" t="s">
        <v>6</v>
      </c>
      <c r="F6" s="31" t="s">
        <v>7</v>
      </c>
      <c r="G6" s="18">
        <v>900000</v>
      </c>
      <c r="H6" s="18">
        <f>585000+280000</f>
        <v>865000</v>
      </c>
      <c r="I6" s="18">
        <f>1871.45+22157.38+692.84+886.8</f>
        <v>25608.47</v>
      </c>
      <c r="J6" s="18">
        <f>40000+105000+210000+360000+380000+250000+50000</f>
        <v>1395000</v>
      </c>
      <c r="K6" s="19">
        <f>1300139.54+26346.81+30963.11</f>
        <v>1357449.4600000002</v>
      </c>
      <c r="L6" s="19">
        <f>G6+H6-J6</f>
        <v>370000</v>
      </c>
      <c r="M6" s="27">
        <f>J6+I6-K6</f>
        <v>63159.009999999776</v>
      </c>
      <c r="N6" s="27">
        <v>272.98</v>
      </c>
      <c r="O6" s="27">
        <f t="shared" ref="O6" si="0">M6+N6</f>
        <v>63431.98999999978</v>
      </c>
      <c r="P6" s="28">
        <v>44358</v>
      </c>
      <c r="Q6" s="29">
        <v>46250</v>
      </c>
      <c r="R6" s="20" t="s">
        <v>19</v>
      </c>
    </row>
    <row r="7" spans="1:18" x14ac:dyDescent="0.25">
      <c r="C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C8" s="2"/>
      <c r="F8" s="2"/>
      <c r="G8" s="2"/>
      <c r="H8" s="2"/>
      <c r="I8" s="2"/>
      <c r="J8" s="2"/>
      <c r="K8" s="21"/>
      <c r="L8" s="21"/>
      <c r="M8" s="21"/>
      <c r="N8" s="21"/>
      <c r="O8" s="21"/>
      <c r="P8" s="2"/>
      <c r="Q8" s="2"/>
      <c r="R8" s="2"/>
    </row>
    <row r="9" spans="1:18" x14ac:dyDescent="0.25">
      <c r="C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C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1"/>
      <c r="Q10" s="2"/>
      <c r="R10" s="2"/>
    </row>
    <row r="11" spans="1:18" x14ac:dyDescent="0.25">
      <c r="C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C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C13" s="2"/>
      <c r="F13" s="2"/>
      <c r="G13" s="2"/>
      <c r="H13" s="2"/>
      <c r="I13" s="2"/>
      <c r="J13" s="2"/>
      <c r="K13" s="2"/>
      <c r="L13" s="22"/>
      <c r="M13" s="2"/>
      <c r="N13" s="2"/>
      <c r="O13" s="2"/>
      <c r="P13" s="2"/>
      <c r="Q13" s="2"/>
      <c r="R13" s="2"/>
    </row>
    <row r="14" spans="1:18" x14ac:dyDescent="0.25">
      <c r="C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C15" s="2"/>
    </row>
    <row r="16" spans="1:18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</sheetData>
  <hyperlinks>
    <hyperlink ref="R6" r:id="rId1" xr:uid="{1E0FFFF2-D0E2-452A-9072-2E3841C7D276}"/>
    <hyperlink ref="R5" r:id="rId2" xr:uid="{28B4F27D-DA25-4581-84DC-3B02F4932F6A}"/>
    <hyperlink ref="R4" r:id="rId3" xr:uid="{34A43CB4-47CD-494C-AB55-9181C464FF10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 dos Reis Santos</dc:creator>
  <cp:lastModifiedBy>Renata Azzalin</cp:lastModifiedBy>
  <cp:lastPrinted>2026-06-23T15:41:56Z</cp:lastPrinted>
  <dcterms:created xsi:type="dcterms:W3CDTF">2026-06-12T15:15:03Z</dcterms:created>
  <dcterms:modified xsi:type="dcterms:W3CDTF">2026-08-10T16:41:18Z</dcterms:modified>
</cp:coreProperties>
</file>